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tom-atkinson\thetomatkinson\book\assets\Downloadable Resources\"/>
    </mc:Choice>
  </mc:AlternateContent>
  <xr:revisionPtr revIDLastSave="0" documentId="13_ncr:1_{F2F9FBA9-63C9-407D-AB7D-E7E2751D35AF}" xr6:coauthVersionLast="47" xr6:coauthVersionMax="47" xr10:uidLastSave="{00000000-0000-0000-0000-000000000000}"/>
  <bookViews>
    <workbookView xWindow="-108" yWindow="-108" windowWidth="23256" windowHeight="13896" tabRatio="500" xr2:uid="{00000000-000D-0000-FFFF-FFFF00000000}"/>
  </bookViews>
  <sheets>
    <sheet name="INSTRUCTIONS" sheetId="1" r:id="rId1"/>
    <sheet name="BUDGET VS ACTUAL" sheetId="2" r:id="rId2"/>
    <sheet name="RATES" sheetId="3" r:id="rId3"/>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33" i="2" l="1"/>
  <c r="B33" i="2"/>
  <c r="D28" i="2"/>
  <c r="E26" i="2"/>
  <c r="D26" i="2"/>
  <c r="C22" i="2"/>
  <c r="C21" i="2"/>
  <c r="E21" i="2" s="1"/>
  <c r="B21" i="2"/>
  <c r="C20" i="2"/>
  <c r="D20" i="2" s="1"/>
  <c r="B20" i="2"/>
  <c r="D19" i="2"/>
  <c r="C19" i="2"/>
  <c r="E19" i="2" s="1"/>
  <c r="B19" i="2"/>
  <c r="C18" i="2"/>
  <c r="C23" i="2" s="1"/>
  <c r="B18" i="2"/>
  <c r="C15" i="2"/>
  <c r="C36" i="2" s="1"/>
  <c r="B15" i="2"/>
  <c r="E14" i="2"/>
  <c r="D14" i="2"/>
  <c r="E13" i="2"/>
  <c r="D13" i="2"/>
  <c r="E12" i="2"/>
  <c r="D12" i="2"/>
  <c r="E11" i="2"/>
  <c r="D11" i="2"/>
  <c r="D23" i="2" l="1"/>
  <c r="C37" i="2"/>
  <c r="D37" i="2" s="1"/>
  <c r="D36" i="2"/>
  <c r="C27" i="2"/>
  <c r="D21" i="2"/>
  <c r="E18" i="2"/>
  <c r="D22" i="2"/>
  <c r="E20" i="2"/>
  <c r="D18" i="2"/>
  <c r="B28" i="2"/>
  <c r="D15" i="2"/>
  <c r="E15" i="2"/>
  <c r="C29" i="2" l="1"/>
  <c r="D27" i="2"/>
  <c r="B22" i="2"/>
  <c r="B36" i="2"/>
  <c r="E36" i="2" s="1"/>
  <c r="E28" i="2"/>
  <c r="B37" i="2" l="1"/>
  <c r="E22" i="2"/>
  <c r="B23" i="2"/>
  <c r="D29" i="2"/>
  <c r="C32" i="2"/>
  <c r="D32" i="2" l="1"/>
  <c r="E23" i="2"/>
  <c r="B27" i="2"/>
  <c r="B29" i="2" l="1"/>
  <c r="E27" i="2"/>
  <c r="B32" i="2" l="1"/>
  <c r="E32" i="2" s="1"/>
  <c r="E29" i="2"/>
</calcChain>
</file>

<file path=xl/sharedStrings.xml><?xml version="1.0" encoding="utf-8"?>
<sst xmlns="http://schemas.openxmlformats.org/spreadsheetml/2006/main" count="111" uniqueCount="107">
  <si>
    <t>5-Pillar Budget vs. Actual Calculator — Instructions</t>
  </si>
  <si>
    <t xml:space="preserve">  PURPOSE</t>
  </si>
  <si>
    <t>What this tool does</t>
  </si>
  <si>
    <t>Compares your 5-Pillar budget (what you planned) against actual job performance (what happened). Enter budget data at bid time. Enter actuals after job completion. The variance columns show exactly where the job ran over or under.</t>
  </si>
  <si>
    <t xml:space="preserve">  HOW TO USE IT</t>
  </si>
  <si>
    <t>Budget column</t>
  </si>
  <si>
    <t>Yellow cells in the BUDGET column are inputs — labor hours, direct costs, and profit margin %. Final Price calculates automatically using the algebraic 5-Pillar formula.</t>
  </si>
  <si>
    <t>Actual column</t>
  </si>
  <si>
    <t>Yellow cells in the ACTUAL column are inputs — enter real hours, labor, materials, subs, and actual revenue received after the job closes. Overhead, net profit, NP/H, and gross margin calculate automatically from your actuals.</t>
  </si>
  <si>
    <t>Variance columns</t>
  </si>
  <si>
    <t>Variance $ = Actual minus Budget. Variance % = Variance / Budget. Blank cells in the variance columns mean the actual data has not been entered yet — not an error.</t>
  </si>
  <si>
    <t xml:space="preserve">  NOTE ON PILLAR 5 — NO ITERATIVE CALCULATION NEEDED</t>
  </si>
  <si>
    <t>Algebraic solution</t>
  </si>
  <si>
    <t>Pillar 5 (Revenue-Driven Overhead) is calculated using an algebraic formula that solves for the final price directly, eliminating any circular reference. The formula is: Final Price = (Direct Costs + Pillars 1-4) / (1 - Profit Margin % - Revenue Rate %). You do not need to enable iterative calculation in Excel for this workbook.</t>
  </si>
  <si>
    <t xml:space="preserve">  RATES TAB</t>
  </si>
  <si>
    <t>Global variables</t>
  </si>
  <si>
    <t>All 5 overhead rates and the NP/H benchmark live on the RATES tab. Both budget and actual overhead calculations pull from those rates automatically. Update the RATES tab when your overhead structure changes — every calculation updates instantly.</t>
  </si>
  <si>
    <t>Locking the RATES tab</t>
  </si>
  <si>
    <t>If sharing this file with estimators or project managers, protect the RATES tab (Review &gt; Protect Sheet) so rates can only be updated by someone reviewing the financials.</t>
  </si>
  <si>
    <t>thetomatkinson.com  |  The Liar, The Thief: The Contractor's Myth of Gross Profit  |  Trades Alignment</t>
  </si>
  <si>
    <t>TheTomAtkinson.com/book</t>
  </si>
  <si>
    <t>FIELD</t>
  </si>
  <si>
    <t>BUDGET</t>
  </si>
  <si>
    <t>ACTUAL</t>
  </si>
  <si>
    <t>VARIANCE $</t>
  </si>
  <si>
    <t>VARIANCE %</t>
  </si>
  <si>
    <t>NOTES</t>
  </si>
  <si>
    <t xml:space="preserve">  JOB INFORMATION</t>
  </si>
  <si>
    <t>Job Name</t>
  </si>
  <si>
    <t>Department</t>
  </si>
  <si>
    <t>Project Manager</t>
  </si>
  <si>
    <t>Salesperson</t>
  </si>
  <si>
    <t xml:space="preserve">  DIRECT COSTS</t>
  </si>
  <si>
    <t>Field Labor Hours</t>
  </si>
  <si>
    <t>Budget vs. actual hours</t>
  </si>
  <si>
    <t>Direct Labor Cost</t>
  </si>
  <si>
    <t>COGS Labor (as captured on P&amp;L)</t>
  </si>
  <si>
    <t>Material Cost</t>
  </si>
  <si>
    <t>COGS materials (as captured on P&amp;L)</t>
  </si>
  <si>
    <t>Subcontractor Cost</t>
  </si>
  <si>
    <t>COGS Subs (as captured on P&amp;L)</t>
  </si>
  <si>
    <t>Total Direct Costs</t>
  </si>
  <si>
    <t>Labor + Material + Sub</t>
  </si>
  <si>
    <t xml:space="preserve">  OVERHEAD ALLOCATION  (5-Pillar Method)</t>
  </si>
  <si>
    <t xml:space="preserve">  Pillar 1 — Labor-Driven Overhead</t>
  </si>
  <si>
    <t>Hours × labor rate</t>
  </si>
  <si>
    <t xml:space="preserve">  Pillar 2 — Job Count Overhead</t>
  </si>
  <si>
    <t>Flat per-job amount</t>
  </si>
  <si>
    <t xml:space="preserve">  Pillar 3 — Material-Driven Overhead</t>
  </si>
  <si>
    <t>Material × material rate</t>
  </si>
  <si>
    <t xml:space="preserve">  Pillar 4 — Subcontractor Overhead</t>
  </si>
  <si>
    <t>Subcontractor cost × sub rate</t>
  </si>
  <si>
    <t xml:space="preserve">  Pillar 5 — Revenue-Driven Overhead</t>
  </si>
  <si>
    <t>Final price × revenue rate</t>
  </si>
  <si>
    <t>Total Allocated Overhead</t>
  </si>
  <si>
    <t>Sum of all 5 pillars</t>
  </si>
  <si>
    <t xml:space="preserve">  TOTAL COST &amp; FINAL PRICE</t>
  </si>
  <si>
    <t>Target Net Profit Margin %</t>
  </si>
  <si>
    <t>Enter as decimal</t>
  </si>
  <si>
    <t>Total Cost  (Direct + Overhead)</t>
  </si>
  <si>
    <t>Break-even floor</t>
  </si>
  <si>
    <t>Final Price / Actual Revenue</t>
  </si>
  <si>
    <t>Budget: margin formula | Actual: enter revenue received</t>
  </si>
  <si>
    <t>Net Profit $</t>
  </si>
  <si>
    <t>Actual Net Profit $</t>
  </si>
  <si>
    <t xml:space="preserve">  NET PROFIT PER LABOR HOUR  (NP/H)</t>
  </si>
  <si>
    <t>Net Profit per Labor Hour  (NP/H)</t>
  </si>
  <si>
    <t>The metric that matters</t>
  </si>
  <si>
    <t>NP/H Benchmark</t>
  </si>
  <si>
    <t>From RATES tab</t>
  </si>
  <si>
    <t xml:space="preserve">  GROSS MARGIN SANITY CHECK  (Context Only — Not the Target)</t>
  </si>
  <si>
    <t>Gross Profit $</t>
  </si>
  <si>
    <t>Revenue minus direct costs</t>
  </si>
  <si>
    <t>Gross Margin %</t>
  </si>
  <si>
    <t>The Liar — result, not a target</t>
  </si>
  <si>
    <t>BUDGET column = blue inputs &amp; formulas from RATES tab  |  ACTUAL column = enter real job data after completion  |  thetomatkinson.com</t>
  </si>
  <si>
    <t>5-Pillar Rate Sheet  (Global Variables)</t>
  </si>
  <si>
    <t>RATE / VARIABLE</t>
  </si>
  <si>
    <t>VALUE</t>
  </si>
  <si>
    <t>DESCRIPTION</t>
  </si>
  <si>
    <t xml:space="preserve">  5-PILLAR OVERHEAD RATES  —  Update when overhead changes</t>
  </si>
  <si>
    <t>Pillar 1 — Labor Hour Rate  ($/hr)</t>
  </si>
  <si>
    <t>Take prior period's total overhead driven by labor hours and divide by total direct labor hours for the same period</t>
  </si>
  <si>
    <t>Pillar 2 — Job Count Rate  ($/job)</t>
  </si>
  <si>
    <t>Take prior period's total overhead driven by job count and divide by total number of jobs in the same period</t>
  </si>
  <si>
    <t>Pillar 3 — Material Rate  (%)</t>
  </si>
  <si>
    <t>Take prior period's total overhead driven by material and divide by total material cost for the same period</t>
  </si>
  <si>
    <t>Pillar 4 — Subcontractor Rate  (%)</t>
  </si>
  <si>
    <t>Take prior period's total overhead driven by subcontractor costs and divide by total subcontractor costs for the same period</t>
  </si>
  <si>
    <t>Pillar 5 — Revenue Rate  (%)</t>
  </si>
  <si>
    <t>Take prior period's total overhead driven by revenue and divide by total revenue for the same period</t>
  </si>
  <si>
    <t xml:space="preserve">  NP/H BENCHMARK  —  Your minimum acceptable profit per labor hour</t>
  </si>
  <si>
    <t>NP/H Benchmark  ($/hr)</t>
  </si>
  <si>
    <t>Set to your lowest-NP/H benchmark</t>
  </si>
  <si>
    <t xml:space="preserve">  HOW THESE RATES WERE DEVELOPED</t>
  </si>
  <si>
    <t>Step 1</t>
  </si>
  <si>
    <t>Total up all annual overhead expenses (every line item not in COGS).</t>
  </si>
  <si>
    <t>Step 2</t>
  </si>
  <si>
    <t>Categorize each expense by which pillar drives it.</t>
  </si>
  <si>
    <t>Step 3</t>
  </si>
  <si>
    <t>Total annual units for each driver (hours, job count, $ materials, etc.).</t>
  </si>
  <si>
    <t>Step 4</t>
  </si>
  <si>
    <t>Divide overhead by annual units to get the rate per unit.</t>
  </si>
  <si>
    <t>Step 5</t>
  </si>
  <si>
    <t>Update this tab quarterly or when overhead or volume changes materially.</t>
  </si>
  <si>
    <t>Yellow cells = changeable inputs.  All CALCULATOR formulas reference this tab.  Lock this sheet before sharing with estimators.</t>
  </si>
  <si>
    <t>No Unauthorized Redistribution or Resale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</si>
</sst>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
  </numFmts>
  <fonts count="18" x14ac:knownFonts="1">
    <font>
      <sz val="11"/>
      <color theme="1"/>
      <name val="Calibri"/>
      <family val="2"/>
      <charset val="1"/>
    </font>
    <font>
      <b/>
      <sz val="14"/>
      <color rgb="FFFFFFFF"/>
      <name val="Calibri"/>
      <family val="2"/>
      <charset val="1"/>
    </font>
    <font>
      <b/>
      <sz val="10"/>
      <color rgb="FFFFFFFF"/>
      <name val="Calibri"/>
      <family val="2"/>
      <charset val="1"/>
    </font>
    <font>
      <b/>
      <sz val="10"/>
      <color rgb="FF1C3B6B"/>
      <name val="Calibri"/>
      <family val="2"/>
      <charset val="1"/>
    </font>
    <font>
      <sz val="10"/>
      <color rgb="FF222222"/>
      <name val="Calibri"/>
      <family val="2"/>
      <charset val="1"/>
    </font>
    <font>
      <b/>
      <sz val="10"/>
      <color rgb="FF222222"/>
      <name val="Calibri"/>
      <family val="2"/>
      <charset val="1"/>
    </font>
    <font>
      <i/>
      <sz val="8"/>
      <color rgb="FF5B6473"/>
      <name val="Calibri"/>
      <family val="2"/>
      <charset val="1"/>
    </font>
    <font>
      <i/>
      <sz val="8"/>
      <color rgb="FFE07826"/>
      <name val="Calibri"/>
      <family val="2"/>
      <charset val="1"/>
    </font>
    <font>
      <b/>
      <sz val="9"/>
      <color rgb="FFFFFFFF"/>
      <name val="Calibri"/>
      <family val="2"/>
      <charset val="1"/>
    </font>
    <font>
      <sz val="10"/>
      <color rgb="FF0000FF"/>
      <name val="Calibri"/>
      <family val="2"/>
      <charset val="1"/>
    </font>
    <font>
      <i/>
      <sz val="9"/>
      <color rgb="FF5B6473"/>
      <name val="Calibri"/>
      <family val="2"/>
      <charset val="1"/>
    </font>
    <font>
      <b/>
      <sz val="10"/>
      <name val="Calibri"/>
      <family val="2"/>
      <charset val="1"/>
    </font>
    <font>
      <b/>
      <sz val="12"/>
      <color rgb="FF1C3B6B"/>
      <name val="Calibri"/>
      <family val="2"/>
      <charset val="1"/>
    </font>
    <font>
      <b/>
      <sz val="11"/>
      <color rgb="FF0000FF"/>
      <name val="Calibri"/>
      <family val="2"/>
      <charset val="1"/>
    </font>
    <font>
      <b/>
      <sz val="12"/>
      <color rgb="FF0000FF"/>
      <name val="Calibri"/>
      <family val="2"/>
      <charset val="1"/>
    </font>
    <font>
      <b/>
      <sz val="9"/>
      <color rgb="FF1C3B6B"/>
      <name val="Calibri"/>
      <family val="2"/>
      <charset val="1"/>
    </font>
    <font>
      <sz val="9"/>
      <color rgb="FF222222"/>
      <name val="Calibri"/>
      <family val="2"/>
      <charset val="1"/>
    </font>
    <font>
      <b/>
      <i/>
      <sz val="8"/>
      <color rgb="FF5B6473"/>
      <name val="Calibri"/>
      <family val="2"/>
    </font>
  </fonts>
  <fills count="9">
    <fill>
      <patternFill patternType="none"/>
    </fill>
    <fill>
      <patternFill patternType="gray125"/>
    </fill>
    <fill>
      <patternFill patternType="solid">
        <fgColor rgb="FF1C3B6B"/>
        <bgColor rgb="FF333399"/>
      </patternFill>
    </fill>
    <fill>
      <patternFill patternType="solid">
        <fgColor rgb="FFE07826"/>
        <bgColor rgb="FFFF9900"/>
      </patternFill>
    </fill>
    <fill>
      <patternFill patternType="solid">
        <fgColor rgb="FFFFF9E6"/>
        <bgColor rgb="FFF5F0EB"/>
      </patternFill>
    </fill>
    <fill>
      <patternFill patternType="solid">
        <fgColor rgb="FFF5F0EB"/>
        <bgColor rgb="FFFFF9E6"/>
      </patternFill>
    </fill>
    <fill>
      <patternFill patternType="solid">
        <fgColor rgb="FFDDDCDD"/>
        <bgColor rgb="FFCCCCCC"/>
      </patternFill>
    </fill>
    <fill>
      <patternFill patternType="solid">
        <fgColor theme="0"/>
        <bgColor rgb="FFFFF9E6"/>
      </patternFill>
    </fill>
    <fill>
      <patternFill patternType="solid">
        <fgColor rgb="FF5B6473"/>
        <bgColor rgb="FF808080"/>
      </patternFill>
    </fill>
  </fills>
  <borders count="5">
    <border>
      <left/>
      <right/>
      <top/>
      <bottom/>
      <diagonal/>
    </border>
    <border>
      <left style="thin">
        <color rgb="FFCCCCCC"/>
      </left>
      <right style="thin">
        <color rgb="FFCCCCCC"/>
      </right>
      <top style="thin">
        <color rgb="FFCCCCCC"/>
      </top>
      <bottom style="thin">
        <color rgb="FFCCCCCC"/>
      </bottom>
      <diagonal/>
    </border>
    <border>
      <left style="medium">
        <color rgb="FFE07826"/>
      </left>
      <right style="thin">
        <color rgb="FFCCCCCC"/>
      </right>
      <top style="thin">
        <color rgb="FFCCCCCC"/>
      </top>
      <bottom style="thin">
        <color rgb="FFCCCCCC"/>
      </bottom>
      <diagonal/>
    </border>
    <border>
      <left style="medium">
        <color rgb="FFE07826"/>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1" fillId="2" borderId="0" xfId="0" applyFont="1" applyFill="1" applyAlignment="1">
      <alignment horizontal="right" vertical="center"/>
    </xf>
    <xf numFmtId="0" fontId="1" fillId="2" borderId="0" xfId="0" applyFont="1" applyFill="1" applyAlignment="1">
      <alignment vertical="center"/>
    </xf>
    <xf numFmtId="0" fontId="3"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8" fillId="2" borderId="1" xfId="0" applyFont="1" applyFill="1" applyBorder="1" applyAlignment="1">
      <alignment horizontal="left" vertical="center"/>
    </xf>
    <xf numFmtId="0" fontId="8" fillId="3" borderId="1" xfId="0" applyFont="1" applyFill="1" applyBorder="1" applyAlignment="1">
      <alignment horizontal="right" vertical="center"/>
    </xf>
    <xf numFmtId="0" fontId="8" fillId="2" borderId="2" xfId="0" applyFont="1" applyFill="1" applyBorder="1" applyAlignment="1">
      <alignment horizontal="right" vertical="center"/>
    </xf>
    <xf numFmtId="0" fontId="8" fillId="2" borderId="1" xfId="0" applyFont="1" applyFill="1" applyBorder="1" applyAlignment="1">
      <alignment horizontal="right" vertical="center"/>
    </xf>
    <xf numFmtId="0" fontId="4" fillId="0" borderId="1" xfId="0" applyFont="1" applyBorder="1" applyAlignment="1">
      <alignment horizontal="left" vertical="center"/>
    </xf>
    <xf numFmtId="0" fontId="9" fillId="4" borderId="1" xfId="0" applyFont="1" applyFill="1" applyBorder="1" applyAlignment="1">
      <alignment horizontal="right" vertical="center"/>
    </xf>
    <xf numFmtId="0" fontId="0" fillId="5" borderId="2" xfId="0" applyFill="1" applyBorder="1" applyAlignment="1">
      <alignment horizontal="right" vertical="center"/>
    </xf>
    <xf numFmtId="0" fontId="0" fillId="5" borderId="1" xfId="0" applyFill="1" applyBorder="1" applyAlignment="1">
      <alignment horizontal="right" vertical="center"/>
    </xf>
    <xf numFmtId="0" fontId="10" fillId="0" borderId="1" xfId="0" applyFont="1" applyBorder="1" applyAlignment="1">
      <alignment horizontal="left" vertical="center"/>
    </xf>
    <xf numFmtId="0" fontId="0" fillId="0" borderId="3" xfId="0" applyBorder="1"/>
    <xf numFmtId="164" fontId="9" fillId="4" borderId="1" xfId="0" applyNumberFormat="1" applyFont="1" applyFill="1" applyBorder="1" applyAlignment="1">
      <alignment horizontal="right" vertical="center"/>
    </xf>
    <xf numFmtId="3" fontId="4" fillId="5" borderId="2" xfId="0" applyNumberFormat="1" applyFont="1" applyFill="1" applyBorder="1" applyAlignment="1">
      <alignment horizontal="right" vertical="center"/>
    </xf>
    <xf numFmtId="165" fontId="4" fillId="5" borderId="1" xfId="0" applyNumberFormat="1" applyFont="1" applyFill="1" applyBorder="1" applyAlignment="1">
      <alignment horizontal="right" vertical="center"/>
    </xf>
    <xf numFmtId="164" fontId="4" fillId="5" borderId="2" xfId="0" applyNumberFormat="1" applyFont="1" applyFill="1" applyBorder="1" applyAlignment="1">
      <alignment horizontal="right" vertical="center"/>
    </xf>
    <xf numFmtId="0" fontId="5" fillId="0" borderId="1" xfId="0" applyFont="1" applyBorder="1" applyAlignment="1">
      <alignment horizontal="left" vertical="center"/>
    </xf>
    <xf numFmtId="164" fontId="5" fillId="6" borderId="1" xfId="0" applyNumberFormat="1" applyFont="1" applyFill="1" applyBorder="1" applyAlignment="1">
      <alignment horizontal="right" vertical="center"/>
    </xf>
    <xf numFmtId="164" fontId="5" fillId="6" borderId="2" xfId="0" applyNumberFormat="1" applyFont="1" applyFill="1" applyBorder="1" applyAlignment="1">
      <alignment horizontal="right" vertical="center"/>
    </xf>
    <xf numFmtId="165" fontId="4" fillId="6" borderId="1" xfId="0" applyNumberFormat="1" applyFont="1" applyFill="1" applyBorder="1" applyAlignment="1">
      <alignment horizontal="right" vertical="center"/>
    </xf>
    <xf numFmtId="0" fontId="11" fillId="0" borderId="0" xfId="0" applyFont="1"/>
    <xf numFmtId="164" fontId="4" fillId="0" borderId="1" xfId="0" applyNumberFormat="1" applyFont="1" applyBorder="1" applyAlignment="1">
      <alignment horizontal="right" vertical="center"/>
    </xf>
    <xf numFmtId="164" fontId="4" fillId="4" borderId="1" xfId="0" applyNumberFormat="1" applyFont="1" applyFill="1" applyBorder="1" applyAlignment="1">
      <alignment horizontal="right" vertical="center"/>
    </xf>
    <xf numFmtId="164" fontId="0" fillId="5" borderId="2" xfId="0" applyNumberFormat="1" applyFill="1" applyBorder="1" applyAlignment="1">
      <alignment horizontal="right" vertical="center"/>
    </xf>
    <xf numFmtId="165" fontId="0" fillId="5" borderId="1" xfId="0" applyNumberFormat="1" applyFill="1" applyBorder="1" applyAlignment="1">
      <alignment horizontal="right" vertical="center"/>
    </xf>
    <xf numFmtId="164" fontId="4" fillId="7" borderId="1" xfId="0" applyNumberFormat="1" applyFont="1" applyFill="1" applyBorder="1" applyAlignment="1">
      <alignment horizontal="right" vertical="center"/>
    </xf>
    <xf numFmtId="166" fontId="9" fillId="4" borderId="1" xfId="0" applyNumberFormat="1" applyFont="1" applyFill="1" applyBorder="1" applyAlignment="1">
      <alignment horizontal="right" vertical="center"/>
    </xf>
    <xf numFmtId="166" fontId="4" fillId="5" borderId="2" xfId="0" applyNumberFormat="1" applyFont="1" applyFill="1" applyBorder="1" applyAlignment="1">
      <alignment horizontal="right" vertical="center"/>
    </xf>
    <xf numFmtId="164" fontId="12" fillId="6" borderId="1" xfId="0" applyNumberFormat="1" applyFont="1" applyFill="1" applyBorder="1" applyAlignment="1">
      <alignment horizontal="right" vertical="center"/>
    </xf>
    <xf numFmtId="164" fontId="4" fillId="0" borderId="2" xfId="0" applyNumberFormat="1" applyFont="1" applyBorder="1" applyAlignment="1">
      <alignment horizontal="right" vertical="center"/>
    </xf>
    <xf numFmtId="165" fontId="4" fillId="0" borderId="1" xfId="0" applyNumberFormat="1" applyFont="1" applyBorder="1" applyAlignment="1">
      <alignment horizontal="right" vertical="center"/>
    </xf>
    <xf numFmtId="165" fontId="4" fillId="7" borderId="1" xfId="0" applyNumberFormat="1" applyFont="1" applyFill="1" applyBorder="1" applyAlignment="1">
      <alignment horizontal="right" vertical="center"/>
    </xf>
    <xf numFmtId="165" fontId="4" fillId="4" borderId="1" xfId="0" applyNumberFormat="1" applyFont="1" applyFill="1" applyBorder="1" applyAlignment="1">
      <alignment horizontal="right" vertical="center"/>
    </xf>
    <xf numFmtId="165" fontId="4" fillId="5" borderId="2" xfId="0" applyNumberFormat="1" applyFont="1" applyFill="1" applyBorder="1" applyAlignment="1">
      <alignment horizontal="right" vertical="center"/>
    </xf>
    <xf numFmtId="0" fontId="8" fillId="8" borderId="4" xfId="0" applyFont="1" applyFill="1" applyBorder="1" applyAlignment="1">
      <alignment horizontal="left" vertical="center"/>
    </xf>
    <xf numFmtId="0" fontId="8" fillId="8" borderId="4" xfId="0" applyFont="1" applyFill="1" applyBorder="1" applyAlignment="1">
      <alignment horizontal="right" vertical="center"/>
    </xf>
    <xf numFmtId="0" fontId="4" fillId="0" borderId="0" xfId="0" applyFont="1" applyAlignment="1">
      <alignment horizontal="left" vertical="center"/>
    </xf>
    <xf numFmtId="164" fontId="13" fillId="4" borderId="4" xfId="0" applyNumberFormat="1" applyFont="1" applyFill="1" applyBorder="1" applyAlignment="1">
      <alignment horizontal="right" vertical="center"/>
    </xf>
    <xf numFmtId="0" fontId="10" fillId="0" borderId="4" xfId="0" applyFont="1" applyBorder="1" applyAlignment="1">
      <alignment horizontal="left" vertical="center" wrapText="1"/>
    </xf>
    <xf numFmtId="10" fontId="13" fillId="4" borderId="4" xfId="0" applyNumberFormat="1" applyFont="1" applyFill="1" applyBorder="1" applyAlignment="1">
      <alignment horizontal="right" vertical="center"/>
    </xf>
    <xf numFmtId="164" fontId="14" fillId="4" borderId="4" xfId="0" applyNumberFormat="1" applyFont="1" applyFill="1" applyBorder="1" applyAlignment="1">
      <alignment horizontal="right" vertical="center"/>
    </xf>
    <xf numFmtId="0" fontId="10" fillId="0" borderId="4" xfId="0" applyFont="1" applyBorder="1"/>
    <xf numFmtId="0" fontId="15" fillId="0" borderId="0" xfId="0" applyFont="1" applyAlignment="1">
      <alignment horizontal="left" vertical="center"/>
    </xf>
    <xf numFmtId="2" fontId="9" fillId="4" borderId="1" xfId="0" applyNumberFormat="1" applyFont="1" applyFill="1" applyBorder="1" applyAlignment="1">
      <alignment horizontal="right" vertical="center"/>
    </xf>
    <xf numFmtId="0" fontId="2" fillId="2" borderId="0" xfId="0" applyFont="1" applyFill="1" applyAlignment="1">
      <alignment horizontal="left" vertical="center"/>
    </xf>
    <xf numFmtId="0" fontId="6" fillId="0" borderId="0" xfId="0" applyFont="1" applyAlignment="1">
      <alignment horizontal="center" vertical="center"/>
    </xf>
    <xf numFmtId="0" fontId="1" fillId="2" borderId="0" xfId="0" applyFont="1" applyFill="1" applyAlignment="1">
      <alignment horizontal="right" vertical="center"/>
    </xf>
    <xf numFmtId="0" fontId="7" fillId="0" borderId="0" xfId="0" applyFont="1" applyAlignment="1">
      <alignment horizontal="right" vertical="center"/>
    </xf>
    <xf numFmtId="0" fontId="0" fillId="0" borderId="0" xfId="0" applyAlignment="1">
      <alignment horizontal="right"/>
    </xf>
    <xf numFmtId="0" fontId="2" fillId="3" borderId="0" xfId="0" applyFont="1" applyFill="1" applyAlignment="1">
      <alignment horizontal="left" vertical="center"/>
    </xf>
    <xf numFmtId="0" fontId="16" fillId="0" borderId="0" xfId="0" applyFont="1" applyAlignment="1">
      <alignment horizontal="left" vertical="center"/>
    </xf>
    <xf numFmtId="0" fontId="17" fillId="0" borderId="0" xfId="0" applyFont="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9E6"/>
      <rgbColor rgb="FFF5F0EB"/>
      <rgbColor rgb="FF660066"/>
      <rgbColor rgb="FFFF8080"/>
      <rgbColor rgb="FF0066CC"/>
      <rgbColor rgb="FFDDDC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07826"/>
      <rgbColor rgb="FF5B6473"/>
      <rgbColor rgb="FF969696"/>
      <rgbColor rgb="FF1C3B6B"/>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showGridLines="0" tabSelected="1" topLeftCell="A14" zoomScaleNormal="100" workbookViewId="0">
      <selection activeCell="A17" sqref="A17:XFD17"/>
    </sheetView>
  </sheetViews>
  <sheetFormatPr defaultColWidth="8.6640625" defaultRowHeight="14.4" x14ac:dyDescent="0.3"/>
  <cols>
    <col min="1" max="1" width="4" customWidth="1"/>
    <col min="2" max="2" width="28" customWidth="1"/>
    <col min="3" max="3" width="60" customWidth="1"/>
    <col min="4" max="4" width="4" customWidth="1"/>
  </cols>
  <sheetData>
    <row r="1" spans="1:6" ht="36" customHeight="1" x14ac:dyDescent="0.3">
      <c r="A1" s="2" t="s">
        <v>0</v>
      </c>
      <c r="B1" s="2"/>
      <c r="C1" s="2"/>
      <c r="D1" s="2"/>
      <c r="E1" s="52"/>
      <c r="F1" s="52"/>
    </row>
    <row r="2" spans="1:6" ht="7.5" customHeight="1" x14ac:dyDescent="0.3"/>
    <row r="3" spans="1:6" ht="19.5" customHeight="1" x14ac:dyDescent="0.3">
      <c r="B3" s="53" t="s">
        <v>1</v>
      </c>
      <c r="C3" s="53"/>
    </row>
    <row r="4" spans="1:6" ht="54.75" customHeight="1" x14ac:dyDescent="0.3">
      <c r="B4" s="3" t="s">
        <v>2</v>
      </c>
      <c r="C4" s="4" t="s">
        <v>3</v>
      </c>
    </row>
    <row r="5" spans="1:6" ht="7.5" customHeight="1" x14ac:dyDescent="0.3"/>
    <row r="6" spans="1:6" ht="19.5" customHeight="1" x14ac:dyDescent="0.3">
      <c r="B6" s="53" t="s">
        <v>4</v>
      </c>
      <c r="C6" s="53"/>
    </row>
    <row r="7" spans="1:6" ht="41.25" customHeight="1" x14ac:dyDescent="0.3">
      <c r="B7" s="3" t="s">
        <v>5</v>
      </c>
      <c r="C7" s="4" t="s">
        <v>6</v>
      </c>
    </row>
    <row r="8" spans="1:6" ht="54.75" customHeight="1" x14ac:dyDescent="0.3">
      <c r="B8" s="3" t="s">
        <v>7</v>
      </c>
      <c r="C8" s="4" t="s">
        <v>8</v>
      </c>
    </row>
    <row r="9" spans="1:6" ht="41.25" customHeight="1" x14ac:dyDescent="0.3">
      <c r="B9" s="3" t="s">
        <v>9</v>
      </c>
      <c r="C9" s="4" t="s">
        <v>10</v>
      </c>
    </row>
    <row r="10" spans="1:6" ht="7.5" customHeight="1" x14ac:dyDescent="0.3"/>
    <row r="11" spans="1:6" ht="19.5" customHeight="1" x14ac:dyDescent="0.3">
      <c r="B11" s="53" t="s">
        <v>11</v>
      </c>
      <c r="C11" s="53"/>
    </row>
    <row r="12" spans="1:6" ht="69" customHeight="1" x14ac:dyDescent="0.3">
      <c r="B12" s="3" t="s">
        <v>12</v>
      </c>
      <c r="C12" s="4" t="s">
        <v>13</v>
      </c>
    </row>
    <row r="13" spans="1:6" ht="7.5" customHeight="1" x14ac:dyDescent="0.3"/>
    <row r="14" spans="1:6" ht="19.5" customHeight="1" x14ac:dyDescent="0.3">
      <c r="B14" s="53" t="s">
        <v>14</v>
      </c>
      <c r="C14" s="53"/>
    </row>
    <row r="15" spans="1:6" ht="54.75" customHeight="1" x14ac:dyDescent="0.3">
      <c r="B15" s="3" t="s">
        <v>15</v>
      </c>
      <c r="C15" s="4" t="s">
        <v>16</v>
      </c>
    </row>
    <row r="16" spans="1:6" ht="41.25" customHeight="1" x14ac:dyDescent="0.3">
      <c r="B16" s="3" t="s">
        <v>17</v>
      </c>
      <c r="C16" s="5" t="s">
        <v>18</v>
      </c>
    </row>
    <row r="17" spans="2:3" ht="23.4" customHeight="1" x14ac:dyDescent="0.3">
      <c r="B17" s="49" t="s">
        <v>19</v>
      </c>
      <c r="C17" s="49"/>
    </row>
    <row r="18" spans="2:3" x14ac:dyDescent="0.3">
      <c r="B18" s="56" t="s">
        <v>106</v>
      </c>
      <c r="C18" s="56"/>
    </row>
  </sheetData>
  <mergeCells count="7">
    <mergeCell ref="B18:C18"/>
    <mergeCell ref="B17:C17"/>
    <mergeCell ref="E1:F1"/>
    <mergeCell ref="B3:C3"/>
    <mergeCell ref="B6:C6"/>
    <mergeCell ref="B11:C11"/>
    <mergeCell ref="B14:C1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showGridLines="0" zoomScaleNormal="100" workbookViewId="0">
      <pane ySplit="3" topLeftCell="A28" activePane="bottomLeft" state="frozen"/>
      <selection pane="bottomLeft" activeCell="A40" sqref="A40:F40"/>
    </sheetView>
  </sheetViews>
  <sheetFormatPr defaultColWidth="8.6640625" defaultRowHeight="14.4" x14ac:dyDescent="0.3"/>
  <cols>
    <col min="1" max="1" width="34" customWidth="1"/>
    <col min="2" max="2" width="20.109375" customWidth="1"/>
    <col min="3" max="3" width="16" customWidth="1"/>
    <col min="4" max="4" width="14" customWidth="1"/>
    <col min="5" max="5" width="12" customWidth="1"/>
    <col min="6" max="6" width="40.109375" customWidth="1"/>
  </cols>
  <sheetData>
    <row r="1" spans="1:6" ht="36" customHeight="1" x14ac:dyDescent="0.3">
      <c r="A1" s="2" t="s">
        <v>0</v>
      </c>
      <c r="B1" s="2"/>
      <c r="C1" s="2"/>
      <c r="D1" s="2"/>
      <c r="E1" s="50" t="s">
        <v>20</v>
      </c>
      <c r="F1" s="50"/>
    </row>
    <row r="2" spans="1:6" ht="6" customHeight="1" x14ac:dyDescent="0.3">
      <c r="A2" s="51"/>
      <c r="B2" s="51"/>
      <c r="C2" s="51"/>
      <c r="D2" s="51"/>
      <c r="E2" s="51"/>
      <c r="F2" s="51"/>
    </row>
    <row r="3" spans="1:6" ht="19.5" customHeight="1" x14ac:dyDescent="0.3">
      <c r="A3" s="6" t="s">
        <v>21</v>
      </c>
      <c r="B3" s="7" t="s">
        <v>22</v>
      </c>
      <c r="C3" s="7" t="s">
        <v>23</v>
      </c>
      <c r="D3" s="8" t="s">
        <v>24</v>
      </c>
      <c r="E3" s="9" t="s">
        <v>25</v>
      </c>
      <c r="F3" s="6" t="s">
        <v>26</v>
      </c>
    </row>
    <row r="4" spans="1:6" x14ac:dyDescent="0.3">
      <c r="A4" s="48" t="s">
        <v>27</v>
      </c>
      <c r="B4" s="48"/>
      <c r="C4" s="48"/>
      <c r="D4" s="48"/>
      <c r="E4" s="48"/>
      <c r="F4" s="48"/>
    </row>
    <row r="5" spans="1:6" ht="18" customHeight="1" x14ac:dyDescent="0.3">
      <c r="A5" s="10" t="s">
        <v>28</v>
      </c>
      <c r="B5" s="11"/>
      <c r="C5" s="11"/>
      <c r="D5" s="12"/>
      <c r="E5" s="13"/>
      <c r="F5" s="14"/>
    </row>
    <row r="6" spans="1:6" ht="18" customHeight="1" x14ac:dyDescent="0.3">
      <c r="A6" s="10" t="s">
        <v>29</v>
      </c>
      <c r="B6" s="11"/>
      <c r="C6" s="11"/>
      <c r="D6" s="12"/>
      <c r="E6" s="13"/>
      <c r="F6" s="14"/>
    </row>
    <row r="7" spans="1:6" x14ac:dyDescent="0.3">
      <c r="A7" s="10" t="s">
        <v>30</v>
      </c>
      <c r="B7" s="11"/>
      <c r="C7" s="11"/>
      <c r="D7" s="12"/>
      <c r="E7" s="13"/>
      <c r="F7" s="14"/>
    </row>
    <row r="8" spans="1:6" x14ac:dyDescent="0.3">
      <c r="A8" s="10" t="s">
        <v>31</v>
      </c>
      <c r="B8" s="11"/>
      <c r="C8" s="11"/>
      <c r="D8" s="12"/>
      <c r="E8" s="13"/>
      <c r="F8" s="14"/>
    </row>
    <row r="9" spans="1:6" x14ac:dyDescent="0.3">
      <c r="D9" s="15"/>
    </row>
    <row r="10" spans="1:6" ht="18" customHeight="1" x14ac:dyDescent="0.3">
      <c r="A10" s="48" t="s">
        <v>32</v>
      </c>
      <c r="B10" s="48"/>
      <c r="C10" s="48"/>
      <c r="D10" s="48"/>
      <c r="E10" s="48"/>
      <c r="F10" s="48"/>
    </row>
    <row r="11" spans="1:6" ht="18" customHeight="1" x14ac:dyDescent="0.3">
      <c r="A11" s="10" t="s">
        <v>33</v>
      </c>
      <c r="B11" s="47">
        <v>1500</v>
      </c>
      <c r="C11" s="47"/>
      <c r="D11" s="17" t="str">
        <f>IFERROR(IF(C11="","",C11-B11),"")</f>
        <v/>
      </c>
      <c r="E11" s="18" t="str">
        <f>IFERROR(IF(OR(C11="",B11=0),"",(C11-B11)/B11),"")</f>
        <v/>
      </c>
      <c r="F11" s="14" t="s">
        <v>34</v>
      </c>
    </row>
    <row r="12" spans="1:6" x14ac:dyDescent="0.3">
      <c r="A12" s="10" t="s">
        <v>35</v>
      </c>
      <c r="B12" s="16">
        <v>65000</v>
      </c>
      <c r="C12" s="16"/>
      <c r="D12" s="19" t="str">
        <f>IFERROR(IF(C12="","",C12-B12),"")</f>
        <v/>
      </c>
      <c r="E12" s="18" t="str">
        <f>IFERROR(IF(OR(C12="",B12=0),"",(C12-B12)/B12),"")</f>
        <v/>
      </c>
      <c r="F12" s="14" t="s">
        <v>36</v>
      </c>
    </row>
    <row r="13" spans="1:6" ht="18" customHeight="1" x14ac:dyDescent="0.3">
      <c r="A13" s="10" t="s">
        <v>37</v>
      </c>
      <c r="B13" s="16">
        <v>107250</v>
      </c>
      <c r="C13" s="16"/>
      <c r="D13" s="19" t="str">
        <f>IFERROR(IF(C13="","",C13-B13),"")</f>
        <v/>
      </c>
      <c r="E13" s="18" t="str">
        <f>IFERROR(IF(OR(C13="",B13=0),"",(C13-B13)/B13),"")</f>
        <v/>
      </c>
      <c r="F13" s="14" t="s">
        <v>38</v>
      </c>
    </row>
    <row r="14" spans="1:6" ht="18" customHeight="1" x14ac:dyDescent="0.3">
      <c r="A14" s="10" t="s">
        <v>39</v>
      </c>
      <c r="B14" s="16">
        <v>16500</v>
      </c>
      <c r="C14" s="16"/>
      <c r="D14" s="19" t="str">
        <f>IFERROR(IF(C14="","",C14-B14),"")</f>
        <v/>
      </c>
      <c r="E14" s="18" t="str">
        <f>IFERROR(IF(OR(C14="",B14=0),"",(C14-B14)/B14),"")</f>
        <v/>
      </c>
      <c r="F14" s="14" t="s">
        <v>40</v>
      </c>
    </row>
    <row r="15" spans="1:6" x14ac:dyDescent="0.3">
      <c r="A15" s="20" t="s">
        <v>41</v>
      </c>
      <c r="B15" s="21">
        <f>SUM(B12:B14)</f>
        <v>188750</v>
      </c>
      <c r="C15" s="21" t="str">
        <f>IF(C12="","",SUM(C12:C14))</f>
        <v/>
      </c>
      <c r="D15" s="22" t="str">
        <f>IFERROR(IF(C15="","",C15-B15),"")</f>
        <v/>
      </c>
      <c r="E15" s="23" t="str">
        <f>IFERROR(IF(OR(C15="",B15=0),"",(C15-B15)/B15),"")</f>
        <v/>
      </c>
      <c r="F15" s="14" t="s">
        <v>42</v>
      </c>
    </row>
    <row r="16" spans="1:6" x14ac:dyDescent="0.3">
      <c r="C16" s="24"/>
      <c r="D16" s="15"/>
    </row>
    <row r="17" spans="1:6" ht="18" customHeight="1" x14ac:dyDescent="0.3">
      <c r="A17" s="48" t="s">
        <v>43</v>
      </c>
      <c r="B17" s="48"/>
      <c r="C17" s="48"/>
      <c r="D17" s="48"/>
      <c r="E17" s="48"/>
      <c r="F17" s="48"/>
    </row>
    <row r="18" spans="1:6" ht="18" customHeight="1" x14ac:dyDescent="0.3">
      <c r="A18" s="10" t="s">
        <v>44</v>
      </c>
      <c r="B18" s="25">
        <f>B11*RATES!B5</f>
        <v>59340</v>
      </c>
      <c r="C18" s="25" t="str">
        <f>IF(C11="","",C11*RATES!B5)</f>
        <v/>
      </c>
      <c r="D18" s="27" t="str">
        <f t="shared" ref="D18:D23" si="0">IFERROR(IF(C18="","",C18-B18),"")</f>
        <v/>
      </c>
      <c r="E18" s="28" t="str">
        <f t="shared" ref="E18:E23" si="1">IFERROR(IF(OR(C18="",B18=0),"",(C18-B18)/B18),"")</f>
        <v/>
      </c>
      <c r="F18" s="14" t="s">
        <v>45</v>
      </c>
    </row>
    <row r="19" spans="1:6" ht="18" customHeight="1" x14ac:dyDescent="0.3">
      <c r="A19" s="10" t="s">
        <v>46</v>
      </c>
      <c r="B19" s="25">
        <f>RATES!B6</f>
        <v>115</v>
      </c>
      <c r="C19" s="25">
        <f>RATES!B6</f>
        <v>115</v>
      </c>
      <c r="D19" s="27">
        <f t="shared" si="0"/>
        <v>0</v>
      </c>
      <c r="E19" s="28">
        <f t="shared" si="1"/>
        <v>0</v>
      </c>
      <c r="F19" s="14" t="s">
        <v>47</v>
      </c>
    </row>
    <row r="20" spans="1:6" ht="18" customHeight="1" x14ac:dyDescent="0.3">
      <c r="A20" s="10" t="s">
        <v>48</v>
      </c>
      <c r="B20" s="25">
        <f>B13*RATES!B7</f>
        <v>4290</v>
      </c>
      <c r="C20" s="25" t="str">
        <f>IF(C13="","",C13*RATES!B7)</f>
        <v/>
      </c>
      <c r="D20" s="27" t="str">
        <f t="shared" si="0"/>
        <v/>
      </c>
      <c r="E20" s="28" t="str">
        <f t="shared" si="1"/>
        <v/>
      </c>
      <c r="F20" s="14" t="s">
        <v>49</v>
      </c>
    </row>
    <row r="21" spans="1:6" ht="18" customHeight="1" x14ac:dyDescent="0.3">
      <c r="A21" s="10" t="s">
        <v>50</v>
      </c>
      <c r="B21" s="25">
        <f>B14*RATES!B8</f>
        <v>841.5</v>
      </c>
      <c r="C21" s="25" t="str">
        <f>IF(C14="","",C14*RATES!B8)</f>
        <v/>
      </c>
      <c r="D21" s="27" t="str">
        <f t="shared" si="0"/>
        <v/>
      </c>
      <c r="E21" s="28" t="str">
        <f t="shared" si="1"/>
        <v/>
      </c>
      <c r="F21" s="14" t="s">
        <v>51</v>
      </c>
    </row>
    <row r="22" spans="1:6" ht="18" customHeight="1" x14ac:dyDescent="0.3">
      <c r="A22" s="10" t="s">
        <v>52</v>
      </c>
      <c r="B22" s="25">
        <f>B28*RATES!B9</f>
        <v>3321.4558998808102</v>
      </c>
      <c r="C22" s="25" t="str">
        <f>IF(C28="","",C28*RATES!B9)</f>
        <v/>
      </c>
      <c r="D22" s="27" t="str">
        <f t="shared" si="0"/>
        <v/>
      </c>
      <c r="E22" s="28" t="str">
        <f t="shared" si="1"/>
        <v/>
      </c>
      <c r="F22" s="14" t="s">
        <v>53</v>
      </c>
    </row>
    <row r="23" spans="1:6" ht="18" customHeight="1" x14ac:dyDescent="0.3">
      <c r="A23" s="20" t="s">
        <v>54</v>
      </c>
      <c r="B23" s="21">
        <f>SUM(B18:B22)</f>
        <v>67907.955899880806</v>
      </c>
      <c r="C23" s="21" t="str">
        <f>IF(C18="","",SUM(C18:C22))</f>
        <v/>
      </c>
      <c r="D23" s="22" t="str">
        <f t="shared" si="0"/>
        <v/>
      </c>
      <c r="E23" s="23" t="str">
        <f t="shared" si="1"/>
        <v/>
      </c>
      <c r="F23" s="14" t="s">
        <v>55</v>
      </c>
    </row>
    <row r="24" spans="1:6" ht="6" customHeight="1" x14ac:dyDescent="0.3">
      <c r="D24" s="15"/>
    </row>
    <row r="25" spans="1:6" ht="18" customHeight="1" x14ac:dyDescent="0.3">
      <c r="A25" s="48" t="s">
        <v>56</v>
      </c>
      <c r="B25" s="48"/>
      <c r="C25" s="48"/>
      <c r="D25" s="48"/>
      <c r="E25" s="48"/>
      <c r="F25" s="48"/>
    </row>
    <row r="26" spans="1:6" ht="18" customHeight="1" x14ac:dyDescent="0.3">
      <c r="A26" s="10" t="s">
        <v>57</v>
      </c>
      <c r="B26" s="30">
        <v>0.15</v>
      </c>
      <c r="C26" s="30"/>
      <c r="D26" s="31" t="str">
        <f>IFERROR(IF(C26="","",C26-B26),"")</f>
        <v/>
      </c>
      <c r="E26" s="18" t="str">
        <f>IFERROR(IF(OR(C26="",B26=0),"",(C26-B26)/B26),"")</f>
        <v/>
      </c>
      <c r="F26" s="14" t="s">
        <v>58</v>
      </c>
    </row>
    <row r="27" spans="1:6" ht="18" customHeight="1" x14ac:dyDescent="0.3">
      <c r="A27" s="20" t="s">
        <v>59</v>
      </c>
      <c r="B27" s="21">
        <f>B15+B23</f>
        <v>256657.95589988079</v>
      </c>
      <c r="C27" s="21" t="str">
        <f>IF(C15="","",C15+C23)</f>
        <v/>
      </c>
      <c r="D27" s="22" t="str">
        <f>IFERROR(IF(C27="","",C27-B27),"")</f>
        <v/>
      </c>
      <c r="E27" s="23" t="str">
        <f>IFERROR(IF(OR(C27="",B27=0),"",(C27-B27)/B27),"")</f>
        <v/>
      </c>
      <c r="F27" s="14" t="s">
        <v>60</v>
      </c>
    </row>
    <row r="28" spans="1:6" ht="18" customHeight="1" x14ac:dyDescent="0.3">
      <c r="A28" s="10" t="s">
        <v>61</v>
      </c>
      <c r="B28" s="29">
        <f>(B15+B18+B19+B20+B21)/(1-B26-RATES!$B$9)</f>
        <v>301950.53635280096</v>
      </c>
      <c r="C28" s="16"/>
      <c r="D28" s="19" t="str">
        <f>IFERROR(IF(C28="","",C28-B28),"")</f>
        <v/>
      </c>
      <c r="E28" s="18" t="str">
        <f>IFERROR(IF(OR(C28="",B28=0),"",(C28-B28)/B28),"")</f>
        <v/>
      </c>
      <c r="F28" s="14" t="s">
        <v>62</v>
      </c>
    </row>
    <row r="29" spans="1:6" ht="18" customHeight="1" x14ac:dyDescent="0.3">
      <c r="A29" s="20" t="s">
        <v>63</v>
      </c>
      <c r="B29" s="21">
        <f>B28-B27</f>
        <v>45292.580452920171</v>
      </c>
      <c r="C29" s="21" t="str">
        <f>IF(OR(C28="",C27=""),"",C28-C27)</f>
        <v/>
      </c>
      <c r="D29" s="22" t="str">
        <f>IFERROR(IF(C29="","",C29-B29),"")</f>
        <v/>
      </c>
      <c r="E29" s="23" t="str">
        <f>IFERROR(IF(OR(C29="",B29=0),"",(C29-B29)/B29),"")</f>
        <v/>
      </c>
      <c r="F29" s="14" t="s">
        <v>64</v>
      </c>
    </row>
    <row r="30" spans="1:6" ht="6" customHeight="1" x14ac:dyDescent="0.3">
      <c r="D30" s="15"/>
    </row>
    <row r="31" spans="1:6" ht="18" customHeight="1" x14ac:dyDescent="0.3">
      <c r="A31" s="48" t="s">
        <v>65</v>
      </c>
      <c r="B31" s="48"/>
      <c r="C31" s="48"/>
      <c r="D31" s="48"/>
      <c r="E31" s="48"/>
      <c r="F31" s="48"/>
    </row>
    <row r="32" spans="1:6" ht="18" customHeight="1" x14ac:dyDescent="0.3">
      <c r="A32" s="20" t="s">
        <v>66</v>
      </c>
      <c r="B32" s="32">
        <f>IF(B11=0,"",B29/B11)</f>
        <v>30.195053635280114</v>
      </c>
      <c r="C32" s="32" t="str">
        <f>IF(OR(C11="",C11=0,C29=""),"",C29/C11)</f>
        <v/>
      </c>
      <c r="D32" s="22" t="str">
        <f>IFERROR(IF(C32="","",C32-B32),"")</f>
        <v/>
      </c>
      <c r="E32" s="23" t="str">
        <f>IFERROR(IF(OR(C32="",B32=0),"",(C32-B32)/B32),"")</f>
        <v/>
      </c>
      <c r="F32" s="14" t="s">
        <v>67</v>
      </c>
    </row>
    <row r="33" spans="1:6" ht="18" customHeight="1" x14ac:dyDescent="0.3">
      <c r="A33" s="10" t="s">
        <v>68</v>
      </c>
      <c r="B33" s="29">
        <f>RATES!B12</f>
        <v>24</v>
      </c>
      <c r="C33" s="26">
        <f>RATES!B12</f>
        <v>24</v>
      </c>
      <c r="D33" s="33"/>
      <c r="E33" s="34"/>
      <c r="F33" s="14" t="s">
        <v>69</v>
      </c>
    </row>
    <row r="34" spans="1:6" ht="6" customHeight="1" x14ac:dyDescent="0.3">
      <c r="D34" s="15"/>
    </row>
    <row r="35" spans="1:6" ht="18" customHeight="1" x14ac:dyDescent="0.3">
      <c r="A35" s="48" t="s">
        <v>70</v>
      </c>
      <c r="B35" s="48"/>
      <c r="C35" s="48"/>
      <c r="D35" s="48"/>
      <c r="E35" s="48"/>
      <c r="F35" s="48"/>
    </row>
    <row r="36" spans="1:6" ht="18" customHeight="1" x14ac:dyDescent="0.3">
      <c r="A36" s="10" t="s">
        <v>71</v>
      </c>
      <c r="B36" s="29">
        <f>B28-B15</f>
        <v>113200.53635280096</v>
      </c>
      <c r="C36" s="26" t="str">
        <f>IF(OR(C28="",C15=""),"",C28-C15)</f>
        <v/>
      </c>
      <c r="D36" s="19" t="str">
        <f>IFERROR(IF(C36="","",C36-B36),"")</f>
        <v/>
      </c>
      <c r="E36" s="18" t="str">
        <f>IFERROR(IF(OR(C36="",B36=0),"",(C36-B36)/B36),"")</f>
        <v/>
      </c>
      <c r="F36" s="14" t="s">
        <v>72</v>
      </c>
    </row>
    <row r="37" spans="1:6" ht="18" customHeight="1" x14ac:dyDescent="0.3">
      <c r="A37" s="10" t="s">
        <v>73</v>
      </c>
      <c r="B37" s="35">
        <f>IF(B28=0,"",B36/B28)</f>
        <v>0.37489761641137381</v>
      </c>
      <c r="C37" s="36" t="str">
        <f>IF(OR(C28="",C28=0,C36=""),"",C36/C28)</f>
        <v/>
      </c>
      <c r="D37" s="37" t="str">
        <f>IFERROR(IF(C37="","",C37-B37),"")</f>
        <v/>
      </c>
      <c r="E37" s="18"/>
      <c r="F37" s="14" t="s">
        <v>74</v>
      </c>
    </row>
    <row r="38" spans="1:6" x14ac:dyDescent="0.3">
      <c r="D38" s="15"/>
    </row>
    <row r="39" spans="1:6" ht="15.75" customHeight="1" x14ac:dyDescent="0.3">
      <c r="A39" s="49" t="s">
        <v>75</v>
      </c>
      <c r="B39" s="49"/>
      <c r="C39" s="49"/>
      <c r="D39" s="49"/>
      <c r="E39" s="49"/>
      <c r="F39" s="49"/>
    </row>
    <row r="40" spans="1:6" x14ac:dyDescent="0.3">
      <c r="A40" s="55" t="s">
        <v>106</v>
      </c>
      <c r="B40" s="55"/>
      <c r="C40" s="55"/>
      <c r="D40" s="55"/>
      <c r="E40" s="55"/>
      <c r="F40" s="55"/>
    </row>
  </sheetData>
  <mergeCells count="10">
    <mergeCell ref="A40:F40"/>
    <mergeCell ref="A25:F25"/>
    <mergeCell ref="A31:F31"/>
    <mergeCell ref="A35:F35"/>
    <mergeCell ref="A39:F39"/>
    <mergeCell ref="E1:F1"/>
    <mergeCell ref="A2:F2"/>
    <mergeCell ref="A4:F4"/>
    <mergeCell ref="A10:F10"/>
    <mergeCell ref="A17:F17"/>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showGridLines="0" zoomScaleNormal="100" workbookViewId="0">
      <selection activeCell="A23" sqref="A23"/>
    </sheetView>
  </sheetViews>
  <sheetFormatPr defaultColWidth="8.6640625" defaultRowHeight="14.4" x14ac:dyDescent="0.3"/>
  <cols>
    <col min="1" max="1" width="38" customWidth="1"/>
    <col min="2" max="2" width="18" customWidth="1"/>
    <col min="3" max="3" width="33.77734375" customWidth="1"/>
  </cols>
  <sheetData>
    <row r="1" spans="1:3" ht="36" customHeight="1" x14ac:dyDescent="0.3">
      <c r="A1" s="2" t="s">
        <v>76</v>
      </c>
      <c r="B1" s="2"/>
      <c r="C1" s="1" t="s">
        <v>20</v>
      </c>
    </row>
    <row r="2" spans="1:3" ht="6" customHeight="1" x14ac:dyDescent="0.3"/>
    <row r="3" spans="1:3" ht="19.5" customHeight="1" x14ac:dyDescent="0.3">
      <c r="A3" s="38" t="s">
        <v>77</v>
      </c>
      <c r="B3" s="39" t="s">
        <v>78</v>
      </c>
      <c r="C3" s="38" t="s">
        <v>79</v>
      </c>
    </row>
    <row r="4" spans="1:3" ht="18" customHeight="1" x14ac:dyDescent="0.3">
      <c r="A4" s="48" t="s">
        <v>80</v>
      </c>
      <c r="B4" s="48"/>
      <c r="C4" s="48"/>
    </row>
    <row r="5" spans="1:3" ht="36" customHeight="1" x14ac:dyDescent="0.3">
      <c r="A5" s="40" t="s">
        <v>81</v>
      </c>
      <c r="B5" s="41">
        <v>39.56</v>
      </c>
      <c r="C5" s="42" t="s">
        <v>82</v>
      </c>
    </row>
    <row r="6" spans="1:3" ht="36" customHeight="1" x14ac:dyDescent="0.3">
      <c r="A6" s="40" t="s">
        <v>83</v>
      </c>
      <c r="B6" s="41">
        <v>115</v>
      </c>
      <c r="C6" s="42" t="s">
        <v>84</v>
      </c>
    </row>
    <row r="7" spans="1:3" ht="36" customHeight="1" x14ac:dyDescent="0.3">
      <c r="A7" s="40" t="s">
        <v>85</v>
      </c>
      <c r="B7" s="43">
        <v>0.04</v>
      </c>
      <c r="C7" s="42" t="s">
        <v>86</v>
      </c>
    </row>
    <row r="8" spans="1:3" ht="36" customHeight="1" x14ac:dyDescent="0.3">
      <c r="A8" s="40" t="s">
        <v>87</v>
      </c>
      <c r="B8" s="43">
        <v>5.0999999999999997E-2</v>
      </c>
      <c r="C8" s="42" t="s">
        <v>88</v>
      </c>
    </row>
    <row r="9" spans="1:3" ht="36" customHeight="1" x14ac:dyDescent="0.3">
      <c r="A9" s="40" t="s">
        <v>89</v>
      </c>
      <c r="B9" s="43">
        <v>1.0999999999999999E-2</v>
      </c>
      <c r="C9" s="42" t="s">
        <v>90</v>
      </c>
    </row>
    <row r="10" spans="1:3" ht="7.5" customHeight="1" x14ac:dyDescent="0.3"/>
    <row r="11" spans="1:3" ht="18" customHeight="1" x14ac:dyDescent="0.3">
      <c r="A11" s="53" t="s">
        <v>91</v>
      </c>
      <c r="B11" s="53"/>
      <c r="C11" s="53"/>
    </row>
    <row r="12" spans="1:3" ht="21.75" customHeight="1" x14ac:dyDescent="0.3">
      <c r="A12" s="40" t="s">
        <v>92</v>
      </c>
      <c r="B12" s="44">
        <v>24</v>
      </c>
      <c r="C12" s="45" t="s">
        <v>93</v>
      </c>
    </row>
    <row r="13" spans="1:3" ht="7.5" customHeight="1" x14ac:dyDescent="0.3"/>
    <row r="14" spans="1:3" ht="18" customHeight="1" x14ac:dyDescent="0.3">
      <c r="A14" s="48" t="s">
        <v>94</v>
      </c>
      <c r="B14" s="48"/>
      <c r="C14" s="48"/>
    </row>
    <row r="15" spans="1:3" ht="15.75" customHeight="1" x14ac:dyDescent="0.3">
      <c r="A15" s="46" t="s">
        <v>95</v>
      </c>
      <c r="B15" s="54" t="s">
        <v>96</v>
      </c>
      <c r="C15" s="54"/>
    </row>
    <row r="16" spans="1:3" ht="15.75" customHeight="1" x14ac:dyDescent="0.3">
      <c r="A16" s="46" t="s">
        <v>97</v>
      </c>
      <c r="B16" s="54" t="s">
        <v>98</v>
      </c>
      <c r="C16" s="54"/>
    </row>
    <row r="17" spans="1:3" ht="15.75" customHeight="1" x14ac:dyDescent="0.3">
      <c r="A17" s="46" t="s">
        <v>99</v>
      </c>
      <c r="B17" s="54" t="s">
        <v>100</v>
      </c>
      <c r="C17" s="54"/>
    </row>
    <row r="18" spans="1:3" ht="15.75" customHeight="1" x14ac:dyDescent="0.3">
      <c r="A18" s="46" t="s">
        <v>101</v>
      </c>
      <c r="B18" s="54" t="s">
        <v>102</v>
      </c>
      <c r="C18" s="54"/>
    </row>
    <row r="19" spans="1:3" ht="15.75" customHeight="1" x14ac:dyDescent="0.3">
      <c r="A19" s="46" t="s">
        <v>103</v>
      </c>
      <c r="B19" s="54" t="s">
        <v>104</v>
      </c>
      <c r="C19" s="54"/>
    </row>
    <row r="20" spans="1:3" ht="7.5" customHeight="1" x14ac:dyDescent="0.3"/>
    <row r="21" spans="1:3" ht="15.75" customHeight="1" x14ac:dyDescent="0.3">
      <c r="A21" s="49" t="s">
        <v>105</v>
      </c>
      <c r="B21" s="49"/>
      <c r="C21" s="49"/>
    </row>
    <row r="22" spans="1:3" x14ac:dyDescent="0.3">
      <c r="A22" s="56" t="s">
        <v>106</v>
      </c>
      <c r="B22" s="56"/>
      <c r="C22" s="56"/>
    </row>
  </sheetData>
  <mergeCells count="10">
    <mergeCell ref="A22:C22"/>
    <mergeCell ref="B17:C17"/>
    <mergeCell ref="B18:C18"/>
    <mergeCell ref="B19:C19"/>
    <mergeCell ref="A21:C21"/>
    <mergeCell ref="A4:C4"/>
    <mergeCell ref="A11:C11"/>
    <mergeCell ref="A14:C14"/>
    <mergeCell ref="B15:C15"/>
    <mergeCell ref="B16:C1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 VS ACTUAL</vt:lpstr>
      <vt:lpstr>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Trades Alignment</dc:creator>
  <dc:description/>
  <cp:lastModifiedBy>Tom Atkinson</cp:lastModifiedBy>
  <cp:revision>0</cp:revision>
  <dcterms:created xsi:type="dcterms:W3CDTF">2026-07-02T19:34:23Z</dcterms:created>
  <dcterms:modified xsi:type="dcterms:W3CDTF">2026-07-03T02:09:23Z</dcterms:modified>
  <dc:language>en-US</dc:language>
</cp:coreProperties>
</file>